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UMAPAC GENERADOR CP 2020\IMPRESOS 2000\"/>
    </mc:Choice>
  </mc:AlternateContent>
  <bookViews>
    <workbookView xWindow="120" yWindow="45" windowWidth="15600" windowHeight="825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6" i="5" s="1"/>
  <c r="E37" i="5"/>
  <c r="H37" i="5" s="1"/>
  <c r="G36" i="5"/>
  <c r="G42" i="5" s="1"/>
  <c r="F36" i="5"/>
  <c r="D36" i="5"/>
  <c r="D42" i="5" s="1"/>
  <c r="C36" i="5"/>
  <c r="C42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G25" i="5"/>
  <c r="F25" i="5"/>
  <c r="D25" i="5"/>
  <c r="C25" i="5"/>
  <c r="E23" i="5"/>
  <c r="H23" i="5" s="1"/>
  <c r="E22" i="5"/>
  <c r="H22" i="5" s="1"/>
  <c r="E21" i="5"/>
  <c r="H21" i="5" s="1"/>
  <c r="E20" i="5"/>
  <c r="H20" i="5" s="1"/>
  <c r="E19" i="5"/>
  <c r="H19" i="5" s="1"/>
  <c r="E18" i="5"/>
  <c r="E16" i="5" s="1"/>
  <c r="E17" i="5"/>
  <c r="H17" i="5" s="1"/>
  <c r="G16" i="5"/>
  <c r="F16" i="5"/>
  <c r="D16" i="5"/>
  <c r="C16" i="5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H6" i="5" s="1"/>
  <c r="G6" i="5"/>
  <c r="F6" i="5"/>
  <c r="F42" i="5" s="1"/>
  <c r="E6" i="5"/>
  <c r="D6" i="5"/>
  <c r="C6" i="5"/>
  <c r="G52" i="4"/>
  <c r="F52" i="4"/>
  <c r="D52" i="4"/>
  <c r="C52" i="4"/>
  <c r="E50" i="4"/>
  <c r="H50" i="4" s="1"/>
  <c r="E48" i="4"/>
  <c r="H48" i="4" s="1"/>
  <c r="E46" i="4"/>
  <c r="H46" i="4" s="1"/>
  <c r="E44" i="4"/>
  <c r="H44" i="4" s="1"/>
  <c r="E42" i="4"/>
  <c r="H42" i="4" s="1"/>
  <c r="E40" i="4"/>
  <c r="H40" i="4" s="1"/>
  <c r="E38" i="4"/>
  <c r="H38" i="4" s="1"/>
  <c r="G30" i="4"/>
  <c r="F30" i="4"/>
  <c r="D30" i="4"/>
  <c r="C30" i="4"/>
  <c r="E28" i="4"/>
  <c r="H28" i="4" s="1"/>
  <c r="E27" i="4"/>
  <c r="H27" i="4" s="1"/>
  <c r="E26" i="4"/>
  <c r="H26" i="4" s="1"/>
  <c r="E25" i="4"/>
  <c r="H25" i="4" s="1"/>
  <c r="H30" i="4" s="1"/>
  <c r="H16" i="4"/>
  <c r="G16" i="4"/>
  <c r="F16" i="4"/>
  <c r="E16" i="4"/>
  <c r="D16" i="4"/>
  <c r="C16" i="4"/>
  <c r="E15" i="4"/>
  <c r="H15" i="4" s="1"/>
  <c r="E14" i="4"/>
  <c r="H14" i="4" s="1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8"/>
  <c r="F16" i="8"/>
  <c r="D16" i="8"/>
  <c r="C16" i="8"/>
  <c r="E14" i="8"/>
  <c r="H14" i="8" s="1"/>
  <c r="E12" i="8"/>
  <c r="H12" i="8" s="1"/>
  <c r="E10" i="8"/>
  <c r="H10" i="8" s="1"/>
  <c r="E8" i="8"/>
  <c r="H8" i="8" s="1"/>
  <c r="E6" i="8"/>
  <c r="H6" i="8" s="1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G69" i="6"/>
  <c r="F69" i="6"/>
  <c r="E69" i="6"/>
  <c r="H69" i="6" s="1"/>
  <c r="D69" i="6"/>
  <c r="C69" i="6"/>
  <c r="E68" i="6"/>
  <c r="H68" i="6" s="1"/>
  <c r="E67" i="6"/>
  <c r="H67" i="6" s="1"/>
  <c r="E66" i="6"/>
  <c r="H66" i="6" s="1"/>
  <c r="G65" i="6"/>
  <c r="F65" i="6"/>
  <c r="E65" i="6"/>
  <c r="H65" i="6" s="1"/>
  <c r="D65" i="6"/>
  <c r="C65" i="6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G57" i="6"/>
  <c r="F57" i="6"/>
  <c r="E57" i="6"/>
  <c r="H57" i="6" s="1"/>
  <c r="D57" i="6"/>
  <c r="C57" i="6"/>
  <c r="E56" i="6"/>
  <c r="H56" i="6" s="1"/>
  <c r="E55" i="6"/>
  <c r="H55" i="6" s="1"/>
  <c r="E54" i="6"/>
  <c r="H54" i="6" s="1"/>
  <c r="G53" i="6"/>
  <c r="F53" i="6"/>
  <c r="E53" i="6"/>
  <c r="H53" i="6" s="1"/>
  <c r="D53" i="6"/>
  <c r="C53" i="6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G43" i="6"/>
  <c r="F43" i="6"/>
  <c r="E43" i="6"/>
  <c r="H43" i="6" s="1"/>
  <c r="D43" i="6"/>
  <c r="C43" i="6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G33" i="6"/>
  <c r="F33" i="6"/>
  <c r="E33" i="6"/>
  <c r="H33" i="6" s="1"/>
  <c r="D33" i="6"/>
  <c r="C33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G23" i="6"/>
  <c r="F23" i="6"/>
  <c r="E23" i="6"/>
  <c r="H23" i="6" s="1"/>
  <c r="D23" i="6"/>
  <c r="C23" i="6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13" i="6"/>
  <c r="F13" i="6"/>
  <c r="E13" i="6"/>
  <c r="H13" i="6" s="1"/>
  <c r="D13" i="6"/>
  <c r="C13" i="6"/>
  <c r="E12" i="6"/>
  <c r="H12" i="6" s="1"/>
  <c r="E11" i="6"/>
  <c r="H11" i="6" s="1"/>
  <c r="E10" i="6"/>
  <c r="H10" i="6" s="1"/>
  <c r="E9" i="6"/>
  <c r="H9" i="6" s="1"/>
  <c r="E8" i="6"/>
  <c r="H8" i="6" s="1"/>
  <c r="E7" i="6"/>
  <c r="H7" i="6" s="1"/>
  <c r="E6" i="6"/>
  <c r="H6" i="6" s="1"/>
  <c r="G5" i="6"/>
  <c r="G77" i="6" s="1"/>
  <c r="F5" i="6"/>
  <c r="F77" i="6" s="1"/>
  <c r="E5" i="6"/>
  <c r="H5" i="6" s="1"/>
  <c r="D5" i="6"/>
  <c r="D77" i="6" s="1"/>
  <c r="C5" i="6"/>
  <c r="C77" i="6" s="1"/>
  <c r="H25" i="5" l="1"/>
  <c r="H18" i="5"/>
  <c r="H16" i="5" s="1"/>
  <c r="H38" i="5"/>
  <c r="H36" i="5" s="1"/>
  <c r="H42" i="5" s="1"/>
  <c r="E25" i="5"/>
  <c r="E42" i="5" s="1"/>
  <c r="H52" i="4"/>
  <c r="E52" i="4"/>
  <c r="E30" i="4"/>
  <c r="H16" i="8"/>
  <c r="E16" i="8"/>
  <c r="H77" i="6"/>
  <c r="E77" i="6"/>
</calcChain>
</file>

<file path=xl/sharedStrings.xml><?xml version="1.0" encoding="utf-8"?>
<sst xmlns="http://schemas.openxmlformats.org/spreadsheetml/2006/main" count="201" uniqueCount="143">
  <si>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</si>
  <si>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</si>
  <si>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</si>
  <si>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</si>
  <si>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</si>
  <si>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</si>
  <si>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</si>
  <si>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</si>
  <si>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</si>
  <si>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</si>
  <si>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</si>
  <si>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</si>
  <si>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</si>
  <si>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</si>
  <si>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</si>
  <si>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</si>
  <si>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</si>
  <si>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</si>
  <si>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</si>
  <si>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</si>
  <si>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</si>
  <si>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</si>
  <si>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</si>
  <si>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</si>
  <si>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</si>
  <si>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</si>
  <si>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</si>
  <si>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</si>
  <si>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</si>
  <si>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</si>
  <si>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</si>
  <si>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</si>
  <si>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</si>
  <si>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</si>
  <si>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</si>
  <si>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</si>
  <si>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</si>
  <si>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</si>
  <si>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</si>
  <si>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</si>
  <si>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</si>
  <si>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</si>
  <si>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</si>
  <si>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</si>
  <si>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</si>
  <si>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</si>
  <si>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</si>
  <si>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</si>
  <si>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</si>
  <si>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</si>
  <si>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</si>
  <si>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</si>
  <si>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</si>
  <si>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</si>
  <si>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</si>
  <si>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</si>
  <si>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</si>
  <si>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</si>
  <si>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</si>
  <si>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</si>
  <si>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</si>
  <si>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</si>
  <si>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</si>
  <si>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</si>
  <si>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</si>
  <si>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</si>
  <si>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</si>
  <si>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</si>
  <si>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</si>
  <si>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</si>
  <si>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</si>
  <si>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</si>
  <si>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</si>
  <si>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</si>
  <si>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</si>
  <si>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</si>
  <si>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</si>
  <si>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</si>
  <si>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</si>
  <si>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</si>
  <si>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</si>
  <si>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</si>
  <si>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</si>
  <si>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</si>
  <si>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</si>
  <si>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</si>
  <si>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</si>
  <si>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</si>
  <si>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</si>
  <si>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</si>
  <si>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</si>
  <si>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</si>
  <si>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</si>
  <si>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</si>
  <si>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</si>
  <si>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</si>
  <si>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</si>
  <si>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</si>
  <si>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</si>
  <si>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</si>
  <si>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</si>
  <si>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</si>
  <si>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</si>
  <si>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</si>
  <si>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</si>
  <si>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</si>
  <si>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</si>
  <si>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</si>
  <si>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</si>
  <si>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</si>
  <si>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</si>
  <si>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</si>
  <si>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</si>
  <si>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</si>
  <si>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</si>
  <si>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</si>
  <si>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</si>
  <si>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</si>
  <si>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</si>
  <si>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</si>
  <si>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</si>
  <si>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</si>
  <si>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</si>
  <si>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</si>
  <si>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</si>
  <si>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</si>
  <si>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</si>
  <si>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</si>
  <si>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OPERACIÓN Y MANTENIMIENTO</t>
  </si>
  <si>
    <t>DIRECCION GENERAL</t>
  </si>
  <si>
    <t>RECURSOS HUMANOS</t>
  </si>
  <si>
    <t>CONTABILIDAD</t>
  </si>
  <si>
    <t>COMERCIALIZACIÓN</t>
  </si>
  <si>
    <t>INFORMATICA</t>
  </si>
  <si>
    <t>SANEAMIENTO</t>
  </si>
  <si>
    <t>COMUNICACIÓN SOCIAL</t>
  </si>
  <si>
    <t>PROGRAMA DE INGENIERIA</t>
  </si>
  <si>
    <t>JUNTA MUNICIPAL DE AGUA POTABLE Y ALCANTARILLADO DE CORTAZAR, GTO.
ESTADO ANALÍTICO DEL EJERCICIO DEL PRESUPUESTO DE EGRESOS
CLASIFICACIÓN POR OBJETO DEL GASTO (CAPÍTULO Y CONCEPTO)
DEL 1 ENERO AL 31 DE DICIEMBRE DEL 2020</t>
  </si>
  <si>
    <t>JUNTA MUNICIPAL DE AGUA POTABLE Y ALCANTARILLADO DE CORTAZAR, GTO.
ESTADO ANALÍTICO DEL EJERCICIO DEL PRESUPUESTO DE EGRESOS
CLASIFICACION ECÓNOMICA (POR TIPO DE GASTO)
DEL 1 ENERO AL 31 DE DICIEMBRE DEL 2020</t>
  </si>
  <si>
    <t>JUNTA MUNICIPAL DE AGUA POTABLE Y ALCANTARILLADO DE CORTAZAR, GTO.
ESTADO ANALÍTICO DEL EJERCICIO DEL PRESUPUESTO DE EGRESOS
CLASIFICACIÓN ADMINISTRATIVA
DEL 1 ENERO AL 31 DE DICIEMBRE DEL 2020</t>
  </si>
  <si>
    <t>Gobierno (Federal/Estatal/Municipal) de JUNTA MUNICIPAL DE AGUA POTABLE Y ALCANTARILLADO DE CORTAZAR, GTO.
Estado Analítico del Ejercicio del Presupuesto de Egresos
Clasificación Administrativa
DEL 1 ENERO AL 31 DE DICIEMBRE DEL 2020</t>
  </si>
  <si>
    <t>Sector Paraestatal del Gobierno (Federal/Estatal/Municipal) de JUNTA MUNICIPAL DE AGUA POTABLE Y ALCANTARILLADO DE CORTAZAR, GTO.
Estado Analítico del Ejercicio del Presupuesto de Egresos
Clasificación Administrativa
DEL 1 ENERO AL 31 DE DICIEMBRE DEL 2020</t>
  </si>
  <si>
    <t>JUNTA MUNICIPAL DE AGUA POTABLE Y ALCANTARILLADO DE CORTAZAR, GTO.
ESTADO ANALÍTICO DEL EJERCICIO DEL PRESUPUESTO DE EGRESOS
CLASIFICACIÓN FUNCIONAL (FINALIDAD Y FUNCIÓN)
DEL 1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</si>
</sst>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9" t="s">
        <v>137</v>
      </c>
      <c r="B1" s="50"/>
      <c r="C1" s="50"/>
      <c r="D1" s="50"/>
      <c r="E1" s="50"/>
      <c r="F1" s="50"/>
      <c r="G1" s="50"/>
      <c r="H1" s="51"/>
    </row>
    <row r="2" spans="1:8" x14ac:dyDescent="0.2">
      <c r="A2" s="54" t="s">
        <v>54</v>
      </c>
      <c r="B2" s="55"/>
      <c r="C2" s="49" t="s">
        <v>60</v>
      </c>
      <c r="D2" s="50"/>
      <c r="E2" s="50"/>
      <c r="F2" s="50"/>
      <c r="G2" s="51"/>
      <c r="H2" s="52" t="s">
        <v>59</v>
      </c>
    </row>
    <row r="3" spans="1:8" ht="24.95" customHeight="1" x14ac:dyDescent="0.2">
      <c r="A3" s="56"/>
      <c r="B3" s="57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3"/>
    </row>
    <row r="4" spans="1:8" x14ac:dyDescent="0.2">
      <c r="A4" s="58"/>
      <c r="B4" s="59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25882557</v>
      </c>
      <c r="D5" s="14">
        <f>SUM(D6:D12)</f>
        <v>-2083657.08</v>
      </c>
      <c r="E5" s="14">
        <f>C5+D5</f>
        <v>23798899.920000002</v>
      </c>
      <c r="F5" s="14">
        <f>SUM(F6:F12)</f>
        <v>23125047.680000003</v>
      </c>
      <c r="G5" s="14">
        <f>SUM(G6:G12)</f>
        <v>22716100.380000003</v>
      </c>
      <c r="H5" s="14">
        <f>E5-F5</f>
        <v>673852.23999999836</v>
      </c>
    </row>
    <row r="6" spans="1:8" x14ac:dyDescent="0.2">
      <c r="A6" s="5"/>
      <c r="B6" s="11" t="s">
        <v>70</v>
      </c>
      <c r="C6" s="15">
        <v>13329670</v>
      </c>
      <c r="D6" s="15">
        <v>-764577.5</v>
      </c>
      <c r="E6" s="15">
        <f t="shared" ref="E6:E69" si="0">C6+D6</f>
        <v>12565092.5</v>
      </c>
      <c r="F6" s="15">
        <v>12397734.390000001</v>
      </c>
      <c r="G6" s="15">
        <v>12397734.390000001</v>
      </c>
      <c r="H6" s="15">
        <f t="shared" ref="H6:H69" si="1">E6-F6</f>
        <v>167358.1099999994</v>
      </c>
    </row>
    <row r="7" spans="1:8" x14ac:dyDescent="0.2">
      <c r="A7" s="5"/>
      <c r="B7" s="11" t="s">
        <v>71</v>
      </c>
      <c r="C7" s="15">
        <v>953742</v>
      </c>
      <c r="D7" s="15">
        <v>-216333.25</v>
      </c>
      <c r="E7" s="15">
        <f t="shared" si="0"/>
        <v>737408.75</v>
      </c>
      <c r="F7" s="15">
        <v>737408.75</v>
      </c>
      <c r="G7" s="15">
        <v>737408.75</v>
      </c>
      <c r="H7" s="15">
        <f t="shared" si="1"/>
        <v>0</v>
      </c>
    </row>
    <row r="8" spans="1:8" x14ac:dyDescent="0.2">
      <c r="A8" s="5"/>
      <c r="B8" s="11" t="s">
        <v>72</v>
      </c>
      <c r="C8" s="15">
        <v>2958786</v>
      </c>
      <c r="D8" s="15">
        <v>292986.52</v>
      </c>
      <c r="E8" s="15">
        <f t="shared" si="0"/>
        <v>3251772.52</v>
      </c>
      <c r="F8" s="15">
        <v>3197099.68</v>
      </c>
      <c r="G8" s="15">
        <v>3197099.68</v>
      </c>
      <c r="H8" s="15">
        <f t="shared" si="1"/>
        <v>54672.839999999851</v>
      </c>
    </row>
    <row r="9" spans="1:8" x14ac:dyDescent="0.2">
      <c r="A9" s="5"/>
      <c r="B9" s="11" t="s">
        <v>35</v>
      </c>
      <c r="C9" s="15">
        <v>3391708</v>
      </c>
      <c r="D9" s="15">
        <v>-109100.03</v>
      </c>
      <c r="E9" s="15">
        <f t="shared" si="0"/>
        <v>3282607.97</v>
      </c>
      <c r="F9" s="15">
        <v>3252603.74</v>
      </c>
      <c r="G9" s="15">
        <v>2843656.44</v>
      </c>
      <c r="H9" s="15">
        <f t="shared" si="1"/>
        <v>30004.229999999981</v>
      </c>
    </row>
    <row r="10" spans="1:8" x14ac:dyDescent="0.2">
      <c r="A10" s="5"/>
      <c r="B10" s="11" t="s">
        <v>73</v>
      </c>
      <c r="C10" s="15">
        <v>4198651</v>
      </c>
      <c r="D10" s="15">
        <v>-604337.63</v>
      </c>
      <c r="E10" s="15">
        <f t="shared" si="0"/>
        <v>3594313.37</v>
      </c>
      <c r="F10" s="15">
        <v>3540201.12</v>
      </c>
      <c r="G10" s="15">
        <v>3540201.12</v>
      </c>
      <c r="H10" s="15">
        <f t="shared" si="1"/>
        <v>54112.25</v>
      </c>
    </row>
    <row r="11" spans="1:8" x14ac:dyDescent="0.2">
      <c r="A11" s="5"/>
      <c r="B11" s="11" t="s">
        <v>36</v>
      </c>
      <c r="C11" s="15">
        <v>1050000</v>
      </c>
      <c r="D11" s="15">
        <v>-682295.19</v>
      </c>
      <c r="E11" s="15">
        <f t="shared" si="0"/>
        <v>367704.81000000006</v>
      </c>
      <c r="F11" s="15">
        <v>0</v>
      </c>
      <c r="G11" s="15">
        <v>0</v>
      </c>
      <c r="H11" s="15">
        <f t="shared" si="1"/>
        <v>367704.81000000006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7836404</v>
      </c>
      <c r="D13" s="15">
        <f>SUM(D14:D22)</f>
        <v>-1290698.0599999998</v>
      </c>
      <c r="E13" s="15">
        <f t="shared" si="0"/>
        <v>6545705.9400000004</v>
      </c>
      <c r="F13" s="15">
        <f>SUM(F14:F22)</f>
        <v>6392224.1399999997</v>
      </c>
      <c r="G13" s="15">
        <f>SUM(G14:G22)</f>
        <v>6392224.1399999997</v>
      </c>
      <c r="H13" s="15">
        <f t="shared" si="1"/>
        <v>153481.80000000075</v>
      </c>
    </row>
    <row r="14" spans="1:8" x14ac:dyDescent="0.2">
      <c r="A14" s="5"/>
      <c r="B14" s="11" t="s">
        <v>75</v>
      </c>
      <c r="C14" s="15">
        <v>728027</v>
      </c>
      <c r="D14" s="15">
        <v>-193890.45</v>
      </c>
      <c r="E14" s="15">
        <f t="shared" si="0"/>
        <v>534136.55000000005</v>
      </c>
      <c r="F14" s="15">
        <v>495923.65</v>
      </c>
      <c r="G14" s="15">
        <v>495923.65</v>
      </c>
      <c r="H14" s="15">
        <f t="shared" si="1"/>
        <v>38212.900000000023</v>
      </c>
    </row>
    <row r="15" spans="1:8" x14ac:dyDescent="0.2">
      <c r="A15" s="5"/>
      <c r="B15" s="11" t="s">
        <v>76</v>
      </c>
      <c r="C15" s="15">
        <v>110489</v>
      </c>
      <c r="D15" s="15">
        <v>11490.65</v>
      </c>
      <c r="E15" s="15">
        <f t="shared" si="0"/>
        <v>121979.65</v>
      </c>
      <c r="F15" s="15">
        <v>116473.06</v>
      </c>
      <c r="G15" s="15">
        <v>116473.06</v>
      </c>
      <c r="H15" s="15">
        <f t="shared" si="1"/>
        <v>5506.5899999999965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5"/>
      <c r="B17" s="11" t="s">
        <v>78</v>
      </c>
      <c r="C17" s="15">
        <v>4355342</v>
      </c>
      <c r="D17" s="15">
        <v>-644720.02</v>
      </c>
      <c r="E17" s="15">
        <f t="shared" si="0"/>
        <v>3710621.98</v>
      </c>
      <c r="F17" s="15">
        <v>3633662.75</v>
      </c>
      <c r="G17" s="15">
        <v>3633662.75</v>
      </c>
      <c r="H17" s="15">
        <f t="shared" si="1"/>
        <v>76959.229999999981</v>
      </c>
    </row>
    <row r="18" spans="1:8" x14ac:dyDescent="0.2">
      <c r="A18" s="5"/>
      <c r="B18" s="11" t="s">
        <v>79</v>
      </c>
      <c r="C18" s="15">
        <v>682160</v>
      </c>
      <c r="D18" s="15">
        <v>-49479.46</v>
      </c>
      <c r="E18" s="15">
        <f t="shared" si="0"/>
        <v>632680.54</v>
      </c>
      <c r="F18" s="15">
        <v>629880.54</v>
      </c>
      <c r="G18" s="15">
        <v>629880.54</v>
      </c>
      <c r="H18" s="15">
        <f t="shared" si="1"/>
        <v>2800</v>
      </c>
    </row>
    <row r="19" spans="1:8" x14ac:dyDescent="0.2">
      <c r="A19" s="5"/>
      <c r="B19" s="11" t="s">
        <v>80</v>
      </c>
      <c r="C19" s="15">
        <v>1187262</v>
      </c>
      <c r="D19" s="15">
        <v>-335761.17</v>
      </c>
      <c r="E19" s="15">
        <f t="shared" si="0"/>
        <v>851500.83000000007</v>
      </c>
      <c r="F19" s="15">
        <v>836050.37</v>
      </c>
      <c r="G19" s="15">
        <v>836050.37</v>
      </c>
      <c r="H19" s="15">
        <f t="shared" si="1"/>
        <v>15450.460000000079</v>
      </c>
    </row>
    <row r="20" spans="1:8" x14ac:dyDescent="0.2">
      <c r="A20" s="5"/>
      <c r="B20" s="11" t="s">
        <v>81</v>
      </c>
      <c r="C20" s="15">
        <v>634228</v>
      </c>
      <c r="D20" s="15">
        <v>-92643.67</v>
      </c>
      <c r="E20" s="15">
        <f t="shared" si="0"/>
        <v>541584.32999999996</v>
      </c>
      <c r="F20" s="15">
        <v>533740.80000000005</v>
      </c>
      <c r="G20" s="15">
        <v>533740.80000000005</v>
      </c>
      <c r="H20" s="15">
        <f t="shared" si="1"/>
        <v>7843.5299999999115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5"/>
      <c r="B22" s="11" t="s">
        <v>83</v>
      </c>
      <c r="C22" s="15">
        <v>138896</v>
      </c>
      <c r="D22" s="15">
        <v>14306.06</v>
      </c>
      <c r="E22" s="15">
        <f t="shared" si="0"/>
        <v>153202.06</v>
      </c>
      <c r="F22" s="15">
        <v>146492.97</v>
      </c>
      <c r="G22" s="15">
        <v>146492.97</v>
      </c>
      <c r="H22" s="15">
        <f t="shared" si="1"/>
        <v>6709.0899999999965</v>
      </c>
    </row>
    <row r="23" spans="1:8" x14ac:dyDescent="0.2">
      <c r="A23" s="48" t="s">
        <v>63</v>
      </c>
      <c r="B23" s="7"/>
      <c r="C23" s="15">
        <f>SUM(C24:C32)</f>
        <v>19171966</v>
      </c>
      <c r="D23" s="15">
        <f>SUM(D24:D32)</f>
        <v>-279051.09000000008</v>
      </c>
      <c r="E23" s="15">
        <f t="shared" si="0"/>
        <v>18892914.91</v>
      </c>
      <c r="F23" s="15">
        <f>SUM(F24:F32)</f>
        <v>18459397.289999999</v>
      </c>
      <c r="G23" s="15">
        <f>SUM(G24:G32)</f>
        <v>18395219.27</v>
      </c>
      <c r="H23" s="15">
        <f t="shared" si="1"/>
        <v>433517.62000000104</v>
      </c>
    </row>
    <row r="24" spans="1:8" x14ac:dyDescent="0.2">
      <c r="A24" s="5"/>
      <c r="B24" s="11" t="s">
        <v>84</v>
      </c>
      <c r="C24" s="15">
        <v>8821213</v>
      </c>
      <c r="D24" s="15">
        <v>-350966.39</v>
      </c>
      <c r="E24" s="15">
        <f t="shared" si="0"/>
        <v>8470246.6099999994</v>
      </c>
      <c r="F24" s="15">
        <v>8453816.2699999996</v>
      </c>
      <c r="G24" s="15">
        <v>8452068.8599999994</v>
      </c>
      <c r="H24" s="15">
        <f t="shared" si="1"/>
        <v>16430.339999999851</v>
      </c>
    </row>
    <row r="25" spans="1:8" x14ac:dyDescent="0.2">
      <c r="A25" s="5"/>
      <c r="B25" s="11" t="s">
        <v>85</v>
      </c>
      <c r="C25" s="15">
        <v>17000</v>
      </c>
      <c r="D25" s="15">
        <v>-17000</v>
      </c>
      <c r="E25" s="15">
        <f t="shared" si="0"/>
        <v>0</v>
      </c>
      <c r="F25" s="15">
        <v>0</v>
      </c>
      <c r="G25" s="15">
        <v>0</v>
      </c>
      <c r="H25" s="15">
        <f t="shared" si="1"/>
        <v>0</v>
      </c>
    </row>
    <row r="26" spans="1:8" x14ac:dyDescent="0.2">
      <c r="A26" s="5"/>
      <c r="B26" s="11" t="s">
        <v>86</v>
      </c>
      <c r="C26" s="15">
        <v>3456512</v>
      </c>
      <c r="D26" s="15">
        <v>818512.35</v>
      </c>
      <c r="E26" s="15">
        <f t="shared" si="0"/>
        <v>4275024.3499999996</v>
      </c>
      <c r="F26" s="15">
        <v>3966713.13</v>
      </c>
      <c r="G26" s="15">
        <v>3966713.13</v>
      </c>
      <c r="H26" s="15">
        <f t="shared" si="1"/>
        <v>308311.21999999974</v>
      </c>
    </row>
    <row r="27" spans="1:8" x14ac:dyDescent="0.2">
      <c r="A27" s="5"/>
      <c r="B27" s="11" t="s">
        <v>87</v>
      </c>
      <c r="C27" s="15">
        <v>866140</v>
      </c>
      <c r="D27" s="15">
        <v>-9189.2000000000007</v>
      </c>
      <c r="E27" s="15">
        <f t="shared" si="0"/>
        <v>856950.8</v>
      </c>
      <c r="F27" s="15">
        <v>852509.01</v>
      </c>
      <c r="G27" s="15">
        <v>852509.01</v>
      </c>
      <c r="H27" s="15">
        <f t="shared" si="1"/>
        <v>4441.7900000000373</v>
      </c>
    </row>
    <row r="28" spans="1:8" x14ac:dyDescent="0.2">
      <c r="A28" s="5"/>
      <c r="B28" s="11" t="s">
        <v>88</v>
      </c>
      <c r="C28" s="15">
        <v>2960432</v>
      </c>
      <c r="D28" s="15">
        <v>-778119.9</v>
      </c>
      <c r="E28" s="15">
        <f t="shared" si="0"/>
        <v>2182312.1</v>
      </c>
      <c r="F28" s="15">
        <v>2107204.31</v>
      </c>
      <c r="G28" s="15">
        <v>2107204.31</v>
      </c>
      <c r="H28" s="15">
        <f t="shared" si="1"/>
        <v>75107.790000000037</v>
      </c>
    </row>
    <row r="29" spans="1:8" x14ac:dyDescent="0.2">
      <c r="A29" s="5"/>
      <c r="B29" s="11" t="s">
        <v>89</v>
      </c>
      <c r="C29" s="15">
        <v>234200</v>
      </c>
      <c r="D29" s="15">
        <v>76430</v>
      </c>
      <c r="E29" s="15">
        <f t="shared" si="0"/>
        <v>310630</v>
      </c>
      <c r="F29" s="15">
        <v>305883.51</v>
      </c>
      <c r="G29" s="15">
        <v>305883.51</v>
      </c>
      <c r="H29" s="15">
        <f t="shared" si="1"/>
        <v>4746.4899999999907</v>
      </c>
    </row>
    <row r="30" spans="1:8" x14ac:dyDescent="0.2">
      <c r="A30" s="5"/>
      <c r="B30" s="11" t="s">
        <v>90</v>
      </c>
      <c r="C30" s="15">
        <v>52500</v>
      </c>
      <c r="D30" s="15">
        <v>-40369.19</v>
      </c>
      <c r="E30" s="15">
        <f t="shared" si="0"/>
        <v>12130.809999999998</v>
      </c>
      <c r="F30" s="15">
        <v>2890.29</v>
      </c>
      <c r="G30" s="15">
        <v>2890.29</v>
      </c>
      <c r="H30" s="15">
        <f t="shared" si="1"/>
        <v>9240.5199999999968</v>
      </c>
    </row>
    <row r="31" spans="1:8" x14ac:dyDescent="0.2">
      <c r="A31" s="5"/>
      <c r="B31" s="11" t="s">
        <v>91</v>
      </c>
      <c r="C31" s="15">
        <v>137000</v>
      </c>
      <c r="D31" s="15">
        <v>-27539.34</v>
      </c>
      <c r="E31" s="15">
        <f t="shared" si="0"/>
        <v>109460.66</v>
      </c>
      <c r="F31" s="15">
        <v>102318.13</v>
      </c>
      <c r="G31" s="15">
        <v>102318.13</v>
      </c>
      <c r="H31" s="15">
        <f t="shared" si="1"/>
        <v>7142.5299999999988</v>
      </c>
    </row>
    <row r="32" spans="1:8" x14ac:dyDescent="0.2">
      <c r="A32" s="5"/>
      <c r="B32" s="11" t="s">
        <v>19</v>
      </c>
      <c r="C32" s="15">
        <v>2626969</v>
      </c>
      <c r="D32" s="15">
        <v>49190.58</v>
      </c>
      <c r="E32" s="15">
        <f t="shared" si="0"/>
        <v>2676159.58</v>
      </c>
      <c r="F32" s="15">
        <v>2668062.64</v>
      </c>
      <c r="G32" s="15">
        <v>2605632.0299999998</v>
      </c>
      <c r="H32" s="15">
        <f t="shared" si="1"/>
        <v>8096.9399999999441</v>
      </c>
    </row>
    <row r="33" spans="1:8" x14ac:dyDescent="0.2">
      <c r="A33" s="48" t="s">
        <v>64</v>
      </c>
      <c r="B33" s="7"/>
      <c r="C33" s="15">
        <f>SUM(C34:C42)</f>
        <v>10000</v>
      </c>
      <c r="D33" s="15">
        <f>SUM(D34:D42)</f>
        <v>7844.5</v>
      </c>
      <c r="E33" s="15">
        <f t="shared" si="0"/>
        <v>17844.5</v>
      </c>
      <c r="F33" s="15">
        <f>SUM(F34:F42)</f>
        <v>17844.5</v>
      </c>
      <c r="G33" s="15">
        <f>SUM(G34:G42)</f>
        <v>17844.5</v>
      </c>
      <c r="H33" s="15">
        <f t="shared" si="1"/>
        <v>0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5"/>
      <c r="B37" s="11" t="s">
        <v>95</v>
      </c>
      <c r="C37" s="15">
        <v>10000</v>
      </c>
      <c r="D37" s="15">
        <v>7844.5</v>
      </c>
      <c r="E37" s="15">
        <f t="shared" si="0"/>
        <v>17844.5</v>
      </c>
      <c r="F37" s="15">
        <v>17844.5</v>
      </c>
      <c r="G37" s="15">
        <v>17844.5</v>
      </c>
      <c r="H37" s="15">
        <f t="shared" si="1"/>
        <v>0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1172681</v>
      </c>
      <c r="D43" s="15">
        <f>SUM(D44:D52)</f>
        <v>-125833.79000000004</v>
      </c>
      <c r="E43" s="15">
        <f t="shared" si="0"/>
        <v>1046847.21</v>
      </c>
      <c r="F43" s="15">
        <f>SUM(F44:F52)</f>
        <v>1038247.21</v>
      </c>
      <c r="G43" s="15">
        <f>SUM(G44:G52)</f>
        <v>1038247.21</v>
      </c>
      <c r="H43" s="15">
        <f t="shared" si="1"/>
        <v>8600</v>
      </c>
    </row>
    <row r="44" spans="1:8" x14ac:dyDescent="0.2">
      <c r="A44" s="5"/>
      <c r="B44" s="11" t="s">
        <v>99</v>
      </c>
      <c r="C44" s="15">
        <v>423781</v>
      </c>
      <c r="D44" s="15">
        <v>-195650.79</v>
      </c>
      <c r="E44" s="15">
        <f t="shared" si="0"/>
        <v>228130.21</v>
      </c>
      <c r="F44" s="15">
        <v>228130.21</v>
      </c>
      <c r="G44" s="15">
        <v>228130.21</v>
      </c>
      <c r="H44" s="15">
        <f t="shared" si="1"/>
        <v>0</v>
      </c>
    </row>
    <row r="45" spans="1:8" x14ac:dyDescent="0.2">
      <c r="A45" s="5"/>
      <c r="B45" s="11" t="s">
        <v>100</v>
      </c>
      <c r="C45" s="15">
        <v>6500</v>
      </c>
      <c r="D45" s="15">
        <v>-6500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5"/>
      <c r="B46" s="11" t="s">
        <v>101</v>
      </c>
      <c r="C46" s="15">
        <v>0</v>
      </c>
      <c r="D46" s="15">
        <v>250427.19</v>
      </c>
      <c r="E46" s="15">
        <f t="shared" si="0"/>
        <v>250427.19</v>
      </c>
      <c r="F46" s="15">
        <v>250427.19</v>
      </c>
      <c r="G46" s="15">
        <v>250427.19</v>
      </c>
      <c r="H46" s="15">
        <f t="shared" si="1"/>
        <v>0</v>
      </c>
    </row>
    <row r="47" spans="1:8" x14ac:dyDescent="0.2">
      <c r="A47" s="5"/>
      <c r="B47" s="11" t="s">
        <v>102</v>
      </c>
      <c r="C47" s="15">
        <v>351000</v>
      </c>
      <c r="D47" s="15">
        <v>-315663.78999999998</v>
      </c>
      <c r="E47" s="15">
        <f t="shared" si="0"/>
        <v>35336.210000000021</v>
      </c>
      <c r="F47" s="15">
        <v>35336.21</v>
      </c>
      <c r="G47" s="15">
        <v>35336.21</v>
      </c>
      <c r="H47" s="15">
        <f t="shared" si="1"/>
        <v>0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5"/>
      <c r="B49" s="11" t="s">
        <v>104</v>
      </c>
      <c r="C49" s="15">
        <v>176000</v>
      </c>
      <c r="D49" s="15">
        <v>356953.59999999998</v>
      </c>
      <c r="E49" s="15">
        <f t="shared" si="0"/>
        <v>532953.59999999998</v>
      </c>
      <c r="F49" s="15">
        <v>524353.6</v>
      </c>
      <c r="G49" s="15">
        <v>524353.6</v>
      </c>
      <c r="H49" s="15">
        <f t="shared" si="1"/>
        <v>8600</v>
      </c>
    </row>
    <row r="50" spans="1:8" x14ac:dyDescent="0.2">
      <c r="A50" s="5"/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5"/>
      <c r="B52" s="11" t="s">
        <v>107</v>
      </c>
      <c r="C52" s="15">
        <v>215400</v>
      </c>
      <c r="D52" s="15">
        <v>-215400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13238665</v>
      </c>
      <c r="D53" s="15">
        <f>SUM(D54:D56)</f>
        <v>8169810.6200000001</v>
      </c>
      <c r="E53" s="15">
        <f t="shared" si="0"/>
        <v>21408475.620000001</v>
      </c>
      <c r="F53" s="15">
        <f>SUM(F54:F56)</f>
        <v>13768893.33</v>
      </c>
      <c r="G53" s="15">
        <f>SUM(G54:G56)</f>
        <v>13768893.33</v>
      </c>
      <c r="H53" s="15">
        <f t="shared" si="1"/>
        <v>7639582.290000001</v>
      </c>
    </row>
    <row r="54" spans="1:8" x14ac:dyDescent="0.2">
      <c r="A54" s="5"/>
      <c r="B54" s="11" t="s">
        <v>108</v>
      </c>
      <c r="C54" s="15">
        <v>13178665</v>
      </c>
      <c r="D54" s="15">
        <v>7522533.6299999999</v>
      </c>
      <c r="E54" s="15">
        <f t="shared" si="0"/>
        <v>20701198.629999999</v>
      </c>
      <c r="F54" s="15">
        <v>13768893.33</v>
      </c>
      <c r="G54" s="15">
        <v>13768893.33</v>
      </c>
      <c r="H54" s="15">
        <f t="shared" si="1"/>
        <v>6932305.2999999989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5"/>
      <c r="B56" s="11" t="s">
        <v>110</v>
      </c>
      <c r="C56" s="15">
        <v>60000</v>
      </c>
      <c r="D56" s="15">
        <v>647276.99</v>
      </c>
      <c r="E56" s="15">
        <f t="shared" si="0"/>
        <v>707276.99</v>
      </c>
      <c r="F56" s="15">
        <v>0</v>
      </c>
      <c r="G56" s="15">
        <v>0</v>
      </c>
      <c r="H56" s="15">
        <f t="shared" si="1"/>
        <v>707276.99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67312273</v>
      </c>
      <c r="D77" s="17">
        <f t="shared" si="4"/>
        <v>4398415.1000000006</v>
      </c>
      <c r="E77" s="17">
        <f t="shared" si="4"/>
        <v>71710688.100000009</v>
      </c>
      <c r="F77" s="17">
        <f t="shared" si="4"/>
        <v>62801654.149999999</v>
      </c>
      <c r="G77" s="17">
        <f t="shared" si="4"/>
        <v>62328528.830000006</v>
      </c>
      <c r="H77" s="17">
        <f t="shared" si="4"/>
        <v>8909033.9500000011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9" t="s">
        <v>138</v>
      </c>
      <c r="B1" s="50"/>
      <c r="C1" s="50"/>
      <c r="D1" s="50"/>
      <c r="E1" s="50"/>
      <c r="F1" s="50"/>
      <c r="G1" s="50"/>
      <c r="H1" s="51"/>
    </row>
    <row r="2" spans="1:8" x14ac:dyDescent="0.2">
      <c r="A2" s="54" t="s">
        <v>54</v>
      </c>
      <c r="B2" s="55"/>
      <c r="C2" s="49" t="s">
        <v>60</v>
      </c>
      <c r="D2" s="50"/>
      <c r="E2" s="50"/>
      <c r="F2" s="50"/>
      <c r="G2" s="51"/>
      <c r="H2" s="52" t="s">
        <v>59</v>
      </c>
    </row>
    <row r="3" spans="1:8" ht="24.95" customHeight="1" x14ac:dyDescent="0.2">
      <c r="A3" s="56"/>
      <c r="B3" s="57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3"/>
    </row>
    <row r="4" spans="1:8" x14ac:dyDescent="0.2">
      <c r="A4" s="58"/>
      <c r="B4" s="59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60">
        <v>52900927</v>
      </c>
      <c r="D6" s="60">
        <v>-3645561.73</v>
      </c>
      <c r="E6" s="60">
        <f>C6+D6</f>
        <v>49255365.270000003</v>
      </c>
      <c r="F6" s="60">
        <v>47994513.609999999</v>
      </c>
      <c r="G6" s="60">
        <v>47521388.289999999</v>
      </c>
      <c r="H6" s="60">
        <f>E6-F6</f>
        <v>1260851.6600000039</v>
      </c>
    </row>
    <row r="7" spans="1:8" x14ac:dyDescent="0.2">
      <c r="A7" s="5"/>
      <c r="B7" s="18"/>
      <c r="C7" s="60"/>
      <c r="D7" s="60"/>
      <c r="E7" s="60"/>
      <c r="F7" s="60"/>
      <c r="G7" s="60"/>
      <c r="H7" s="60"/>
    </row>
    <row r="8" spans="1:8" x14ac:dyDescent="0.2">
      <c r="A8" s="5"/>
      <c r="B8" s="18" t="s">
        <v>1</v>
      </c>
      <c r="C8" s="60">
        <v>14411346</v>
      </c>
      <c r="D8" s="60">
        <v>8043976.8300000001</v>
      </c>
      <c r="E8" s="60">
        <f>C8+D8</f>
        <v>22455322.829999998</v>
      </c>
      <c r="F8" s="60">
        <v>14807140.539999999</v>
      </c>
      <c r="G8" s="60">
        <v>14807140.539999999</v>
      </c>
      <c r="H8" s="60">
        <f>E8-F8</f>
        <v>7648182.2899999991</v>
      </c>
    </row>
    <row r="9" spans="1:8" x14ac:dyDescent="0.2">
      <c r="A9" s="5"/>
      <c r="B9" s="18"/>
      <c r="C9" s="60"/>
      <c r="D9" s="60"/>
      <c r="E9" s="60"/>
      <c r="F9" s="60"/>
      <c r="G9" s="60"/>
      <c r="H9" s="60"/>
    </row>
    <row r="10" spans="1:8" x14ac:dyDescent="0.2">
      <c r="A10" s="5"/>
      <c r="B10" s="18" t="s">
        <v>2</v>
      </c>
      <c r="C10" s="60">
        <v>0</v>
      </c>
      <c r="D10" s="60">
        <v>0</v>
      </c>
      <c r="E10" s="60">
        <f>C10+D10</f>
        <v>0</v>
      </c>
      <c r="F10" s="60">
        <v>0</v>
      </c>
      <c r="G10" s="60">
        <v>0</v>
      </c>
      <c r="H10" s="60">
        <f>E10-F10</f>
        <v>0</v>
      </c>
    </row>
    <row r="11" spans="1:8" x14ac:dyDescent="0.2">
      <c r="A11" s="5"/>
      <c r="B11" s="18"/>
      <c r="C11" s="60"/>
      <c r="D11" s="60"/>
      <c r="E11" s="60"/>
      <c r="F11" s="60"/>
      <c r="G11" s="60"/>
      <c r="H11" s="60"/>
    </row>
    <row r="12" spans="1:8" x14ac:dyDescent="0.2">
      <c r="A12" s="5"/>
      <c r="B12" s="18" t="s">
        <v>41</v>
      </c>
      <c r="C12" s="60">
        <v>0</v>
      </c>
      <c r="D12" s="60">
        <v>0</v>
      </c>
      <c r="E12" s="60">
        <f>C12+D12</f>
        <v>0</v>
      </c>
      <c r="F12" s="60">
        <v>0</v>
      </c>
      <c r="G12" s="60">
        <v>0</v>
      </c>
      <c r="H12" s="60">
        <f>E12-F12</f>
        <v>0</v>
      </c>
    </row>
    <row r="13" spans="1:8" x14ac:dyDescent="0.2">
      <c r="A13" s="5"/>
      <c r="B13" s="18"/>
      <c r="C13" s="60"/>
      <c r="D13" s="60"/>
      <c r="E13" s="60"/>
      <c r="F13" s="60"/>
      <c r="G13" s="60"/>
      <c r="H13" s="60"/>
    </row>
    <row r="14" spans="1:8" x14ac:dyDescent="0.2">
      <c r="A14" s="5"/>
      <c r="B14" s="18" t="s">
        <v>38</v>
      </c>
      <c r="C14" s="60">
        <v>0</v>
      </c>
      <c r="D14" s="60">
        <v>0</v>
      </c>
      <c r="E14" s="60">
        <f>C14+D14</f>
        <v>0</v>
      </c>
      <c r="F14" s="60">
        <v>0</v>
      </c>
      <c r="G14" s="60">
        <v>0</v>
      </c>
      <c r="H14" s="60">
        <f>E14-F14</f>
        <v>0</v>
      </c>
    </row>
    <row r="15" spans="1:8" x14ac:dyDescent="0.2">
      <c r="A15" s="6"/>
      <c r="B15" s="19"/>
      <c r="C15" s="61"/>
      <c r="D15" s="61"/>
      <c r="E15" s="61"/>
      <c r="F15" s="61"/>
      <c r="G15" s="61"/>
      <c r="H15" s="61"/>
    </row>
    <row r="16" spans="1:8" x14ac:dyDescent="0.2">
      <c r="A16" s="20"/>
      <c r="B16" s="13" t="s">
        <v>53</v>
      </c>
      <c r="C16" s="17">
        <f>SUM(C6+C8+C10+C12+C14)</f>
        <v>67312273</v>
      </c>
      <c r="D16" s="17">
        <f>SUM(D6+D8+D10+D12+D14)</f>
        <v>4398415.0999999996</v>
      </c>
      <c r="E16" s="17">
        <f>SUM(E6+E8+E10+E12+E14)</f>
        <v>71710688.099999994</v>
      </c>
      <c r="F16" s="17">
        <f t="shared" ref="F16:H16" si="0">SUM(F6+F8+F10+F12+F14)</f>
        <v>62801654.149999999</v>
      </c>
      <c r="G16" s="17">
        <f t="shared" si="0"/>
        <v>62328528.829999998</v>
      </c>
      <c r="H16" s="17">
        <f t="shared" si="0"/>
        <v>8909033.950000003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>
      <selection activeCell="A34" sqref="A34:B3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49" t="s">
        <v>139</v>
      </c>
      <c r="B1" s="50"/>
      <c r="C1" s="50"/>
      <c r="D1" s="50"/>
      <c r="E1" s="50"/>
      <c r="F1" s="50"/>
      <c r="G1" s="50"/>
      <c r="H1" s="51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4" t="s">
        <v>54</v>
      </c>
      <c r="B3" s="55"/>
      <c r="C3" s="49" t="s">
        <v>60</v>
      </c>
      <c r="D3" s="50"/>
      <c r="E3" s="50"/>
      <c r="F3" s="50"/>
      <c r="G3" s="51"/>
      <c r="H3" s="52" t="s">
        <v>59</v>
      </c>
    </row>
    <row r="4" spans="1:8" ht="24.95" customHeight="1" x14ac:dyDescent="0.2">
      <c r="A4" s="56"/>
      <c r="B4" s="57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3"/>
    </row>
    <row r="5" spans="1:8" x14ac:dyDescent="0.2">
      <c r="A5" s="58"/>
      <c r="B5" s="59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128</v>
      </c>
      <c r="B7" s="22"/>
      <c r="C7" s="15">
        <v>26021980</v>
      </c>
      <c r="D7" s="15">
        <v>-891009</v>
      </c>
      <c r="E7" s="15">
        <f>C7+D7</f>
        <v>25130971</v>
      </c>
      <c r="F7" s="15">
        <v>25282006.440000001</v>
      </c>
      <c r="G7" s="15">
        <v>25124470.329999998</v>
      </c>
      <c r="H7" s="15">
        <f>E7-F7</f>
        <v>-151035.44000000134</v>
      </c>
    </row>
    <row r="8" spans="1:8" x14ac:dyDescent="0.2">
      <c r="A8" s="4" t="s">
        <v>129</v>
      </c>
      <c r="B8" s="22"/>
      <c r="C8" s="15">
        <v>3788156</v>
      </c>
      <c r="D8" s="15">
        <v>-117254.71</v>
      </c>
      <c r="E8" s="15">
        <f t="shared" ref="E8:E15" si="0">C8+D8</f>
        <v>3670901.29</v>
      </c>
      <c r="F8" s="15">
        <v>3703017.48</v>
      </c>
      <c r="G8" s="15">
        <v>3654845.29</v>
      </c>
      <c r="H8" s="15">
        <f t="shared" ref="H8:H15" si="1">E8-F8</f>
        <v>-32116.189999999944</v>
      </c>
    </row>
    <row r="9" spans="1:8" x14ac:dyDescent="0.2">
      <c r="A9" s="4" t="s">
        <v>130</v>
      </c>
      <c r="B9" s="22"/>
      <c r="C9" s="15">
        <v>3856146</v>
      </c>
      <c r="D9" s="15">
        <v>-630185.68000000005</v>
      </c>
      <c r="E9" s="15">
        <f t="shared" si="0"/>
        <v>3225960.32</v>
      </c>
      <c r="F9" s="15">
        <v>2888212.54</v>
      </c>
      <c r="G9" s="15">
        <v>2833480.04</v>
      </c>
      <c r="H9" s="15">
        <f t="shared" si="1"/>
        <v>337747.7799999998</v>
      </c>
    </row>
    <row r="10" spans="1:8" x14ac:dyDescent="0.2">
      <c r="A10" s="4" t="s">
        <v>131</v>
      </c>
      <c r="B10" s="22"/>
      <c r="C10" s="15">
        <v>2609911</v>
      </c>
      <c r="D10" s="15">
        <v>-63155.58</v>
      </c>
      <c r="E10" s="15">
        <f t="shared" si="0"/>
        <v>2546755.42</v>
      </c>
      <c r="F10" s="15">
        <v>2572760.02</v>
      </c>
      <c r="G10" s="15">
        <v>2532594.02</v>
      </c>
      <c r="H10" s="15">
        <f t="shared" si="1"/>
        <v>-26004.600000000093</v>
      </c>
    </row>
    <row r="11" spans="1:8" x14ac:dyDescent="0.2">
      <c r="A11" s="4" t="s">
        <v>132</v>
      </c>
      <c r="B11" s="22"/>
      <c r="C11" s="15">
        <v>4866862</v>
      </c>
      <c r="D11" s="15">
        <v>-1526733.55</v>
      </c>
      <c r="E11" s="15">
        <f t="shared" si="0"/>
        <v>3340128.45</v>
      </c>
      <c r="F11" s="15">
        <v>3382753.39</v>
      </c>
      <c r="G11" s="15">
        <v>3323212.24</v>
      </c>
      <c r="H11" s="15">
        <f t="shared" si="1"/>
        <v>-42624.939999999944</v>
      </c>
    </row>
    <row r="12" spans="1:8" x14ac:dyDescent="0.2">
      <c r="A12" s="4" t="s">
        <v>133</v>
      </c>
      <c r="B12" s="22"/>
      <c r="C12" s="15">
        <v>1892458</v>
      </c>
      <c r="D12" s="15">
        <v>-442833.79</v>
      </c>
      <c r="E12" s="15">
        <f t="shared" si="0"/>
        <v>1449624.21</v>
      </c>
      <c r="F12" s="15">
        <v>1462098.14</v>
      </c>
      <c r="G12" s="15">
        <v>1443967.13</v>
      </c>
      <c r="H12" s="15">
        <f t="shared" si="1"/>
        <v>-12473.929999999935</v>
      </c>
    </row>
    <row r="13" spans="1:8" x14ac:dyDescent="0.2">
      <c r="A13" s="4" t="s">
        <v>134</v>
      </c>
      <c r="B13" s="22"/>
      <c r="C13" s="15">
        <v>7302990</v>
      </c>
      <c r="D13" s="15">
        <v>-707840.85</v>
      </c>
      <c r="E13" s="15">
        <f t="shared" si="0"/>
        <v>6595149.1500000004</v>
      </c>
      <c r="F13" s="15">
        <v>6276953.3499999996</v>
      </c>
      <c r="G13" s="15">
        <v>6230115.9400000004</v>
      </c>
      <c r="H13" s="15">
        <f t="shared" si="1"/>
        <v>318195.80000000075</v>
      </c>
    </row>
    <row r="14" spans="1:8" x14ac:dyDescent="0.2">
      <c r="A14" s="4" t="s">
        <v>135</v>
      </c>
      <c r="B14" s="22"/>
      <c r="C14" s="15">
        <v>1623938</v>
      </c>
      <c r="D14" s="15">
        <v>-2716.64</v>
      </c>
      <c r="E14" s="15">
        <f t="shared" si="0"/>
        <v>1621221.36</v>
      </c>
      <c r="F14" s="15">
        <v>1124958.6100000001</v>
      </c>
      <c r="G14" s="15">
        <v>1110484.26</v>
      </c>
      <c r="H14" s="15">
        <f t="shared" si="1"/>
        <v>496262.75</v>
      </c>
    </row>
    <row r="15" spans="1:8" x14ac:dyDescent="0.2">
      <c r="A15" s="4" t="s">
        <v>136</v>
      </c>
      <c r="B15" s="25"/>
      <c r="C15" s="15">
        <v>15349832</v>
      </c>
      <c r="D15" s="15">
        <v>8780144.9000000004</v>
      </c>
      <c r="E15" s="15">
        <f t="shared" si="0"/>
        <v>24129976.899999999</v>
      </c>
      <c r="F15" s="15">
        <v>16108894.18</v>
      </c>
      <c r="G15" s="15">
        <v>16075359.58</v>
      </c>
      <c r="H15" s="15">
        <f t="shared" si="1"/>
        <v>8021082.7199999988</v>
      </c>
    </row>
    <row r="16" spans="1:8" x14ac:dyDescent="0.2">
      <c r="A16" s="26"/>
      <c r="B16" s="47" t="s">
        <v>53</v>
      </c>
      <c r="C16" s="23">
        <f t="shared" ref="C16:H16" si="2">SUM(C5:C15)</f>
        <v>67312274</v>
      </c>
      <c r="D16" s="23">
        <f t="shared" si="2"/>
        <v>4398417.1000000006</v>
      </c>
      <c r="E16" s="23">
        <f t="shared" si="2"/>
        <v>71710688.099999994</v>
      </c>
      <c r="F16" s="23">
        <f t="shared" si="2"/>
        <v>62801658.150000006</v>
      </c>
      <c r="G16" s="23">
        <f t="shared" si="2"/>
        <v>62328533.829999998</v>
      </c>
      <c r="H16" s="23">
        <f t="shared" si="2"/>
        <v>8909033.9499999974</v>
      </c>
    </row>
    <row r="19" spans="1:8" ht="45" customHeight="1" x14ac:dyDescent="0.2">
      <c r="A19" s="49" t="s">
        <v>140</v>
      </c>
      <c r="B19" s="50"/>
      <c r="C19" s="50"/>
      <c r="D19" s="50"/>
      <c r="E19" s="50"/>
      <c r="F19" s="50"/>
      <c r="G19" s="50"/>
      <c r="H19" s="51"/>
    </row>
    <row r="21" spans="1:8" x14ac:dyDescent="0.2">
      <c r="A21" s="54" t="s">
        <v>54</v>
      </c>
      <c r="B21" s="55"/>
      <c r="C21" s="49" t="s">
        <v>60</v>
      </c>
      <c r="D21" s="50"/>
      <c r="E21" s="50"/>
      <c r="F21" s="50"/>
      <c r="G21" s="51"/>
      <c r="H21" s="52" t="s">
        <v>59</v>
      </c>
    </row>
    <row r="22" spans="1:8" ht="22.5" x14ac:dyDescent="0.2">
      <c r="A22" s="56"/>
      <c r="B22" s="57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53"/>
    </row>
    <row r="23" spans="1:8" x14ac:dyDescent="0.2">
      <c r="A23" s="58"/>
      <c r="B23" s="59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53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49" t="s">
        <v>141</v>
      </c>
      <c r="B33" s="50"/>
      <c r="C33" s="50"/>
      <c r="D33" s="50"/>
      <c r="E33" s="50"/>
      <c r="F33" s="50"/>
      <c r="G33" s="50"/>
      <c r="H33" s="51"/>
    </row>
    <row r="34" spans="1:8" x14ac:dyDescent="0.2">
      <c r="A34" s="54" t="s">
        <v>54</v>
      </c>
      <c r="B34" s="55"/>
      <c r="C34" s="49" t="s">
        <v>60</v>
      </c>
      <c r="D34" s="50"/>
      <c r="E34" s="50"/>
      <c r="F34" s="50"/>
      <c r="G34" s="51"/>
      <c r="H34" s="52" t="s">
        <v>59</v>
      </c>
    </row>
    <row r="35" spans="1:8" ht="22.5" x14ac:dyDescent="0.2">
      <c r="A35" s="56"/>
      <c r="B35" s="57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53"/>
    </row>
    <row r="36" spans="1:8" x14ac:dyDescent="0.2">
      <c r="A36" s="58"/>
      <c r="B36" s="59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2.5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53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A2" sqref="A2:B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49" t="s">
        <v>142</v>
      </c>
      <c r="B1" s="50"/>
      <c r="C1" s="50"/>
      <c r="D1" s="50"/>
      <c r="E1" s="50"/>
      <c r="F1" s="50"/>
      <c r="G1" s="50"/>
      <c r="H1" s="51"/>
    </row>
    <row r="2" spans="1:8" x14ac:dyDescent="0.2">
      <c r="A2" s="54" t="s">
        <v>54</v>
      </c>
      <c r="B2" s="55"/>
      <c r="C2" s="49" t="s">
        <v>60</v>
      </c>
      <c r="D2" s="50"/>
      <c r="E2" s="50"/>
      <c r="F2" s="50"/>
      <c r="G2" s="51"/>
      <c r="H2" s="52" t="s">
        <v>59</v>
      </c>
    </row>
    <row r="3" spans="1:8" ht="24.95" customHeight="1" x14ac:dyDescent="0.2">
      <c r="A3" s="56"/>
      <c r="B3" s="57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3"/>
    </row>
    <row r="4" spans="1:8" x14ac:dyDescent="0.2">
      <c r="A4" s="58"/>
      <c r="B4" s="59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12956857</v>
      </c>
      <c r="D6" s="15">
        <f t="shared" si="0"/>
        <v>-2222791.4500000002</v>
      </c>
      <c r="E6" s="15">
        <f t="shared" si="0"/>
        <v>10734065.549999999</v>
      </c>
      <c r="F6" s="15">
        <f t="shared" si="0"/>
        <v>9968684.5599999987</v>
      </c>
      <c r="G6" s="15">
        <f t="shared" si="0"/>
        <v>9799770.5600000005</v>
      </c>
      <c r="H6" s="15">
        <f t="shared" si="0"/>
        <v>765380.99000000022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11332919</v>
      </c>
      <c r="D11" s="15">
        <v>-2220074.81</v>
      </c>
      <c r="E11" s="15">
        <f t="shared" si="1"/>
        <v>9112844.1899999995</v>
      </c>
      <c r="F11" s="15">
        <v>8843725.9499999993</v>
      </c>
      <c r="G11" s="15">
        <v>8689286.3000000007</v>
      </c>
      <c r="H11" s="15">
        <f t="shared" si="2"/>
        <v>269118.24000000022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1623938</v>
      </c>
      <c r="D14" s="15">
        <v>-2716.64</v>
      </c>
      <c r="E14" s="15">
        <f t="shared" si="1"/>
        <v>1621221.36</v>
      </c>
      <c r="F14" s="15">
        <v>1124958.6100000001</v>
      </c>
      <c r="G14" s="15">
        <v>1110484.26</v>
      </c>
      <c r="H14" s="15">
        <f t="shared" si="2"/>
        <v>496262.75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54355416</v>
      </c>
      <c r="D16" s="15">
        <f t="shared" si="3"/>
        <v>6621206.5500000007</v>
      </c>
      <c r="E16" s="15">
        <f t="shared" si="3"/>
        <v>60976622.549999997</v>
      </c>
      <c r="F16" s="15">
        <f t="shared" si="3"/>
        <v>52832969.589999996</v>
      </c>
      <c r="G16" s="15">
        <f t="shared" si="3"/>
        <v>52528758.269999996</v>
      </c>
      <c r="H16" s="15">
        <f t="shared" si="3"/>
        <v>8143652.9600000009</v>
      </c>
    </row>
    <row r="17" spans="1:8" x14ac:dyDescent="0.2">
      <c r="A17" s="38"/>
      <c r="B17" s="42" t="s">
        <v>45</v>
      </c>
      <c r="C17" s="15">
        <v>12983604</v>
      </c>
      <c r="D17" s="15">
        <v>-1267929.3500000001</v>
      </c>
      <c r="E17" s="15">
        <f>C17+D17</f>
        <v>11715674.65</v>
      </c>
      <c r="F17" s="15">
        <v>11442068.970000001</v>
      </c>
      <c r="G17" s="15">
        <v>11328928.359999999</v>
      </c>
      <c r="H17" s="15">
        <f t="shared" ref="H17:H23" si="4">E17-F17</f>
        <v>273605.6799999997</v>
      </c>
    </row>
    <row r="18" spans="1:8" x14ac:dyDescent="0.2">
      <c r="A18" s="38"/>
      <c r="B18" s="42" t="s">
        <v>28</v>
      </c>
      <c r="C18" s="15">
        <v>41371812</v>
      </c>
      <c r="D18" s="15">
        <v>7889135.9000000004</v>
      </c>
      <c r="E18" s="15">
        <f t="shared" ref="E18:E23" si="5">C18+D18</f>
        <v>49260947.899999999</v>
      </c>
      <c r="F18" s="15">
        <v>41390900.619999997</v>
      </c>
      <c r="G18" s="15">
        <v>41199829.909999996</v>
      </c>
      <c r="H18" s="15">
        <f t="shared" si="4"/>
        <v>7870047.2800000012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67312273</v>
      </c>
      <c r="D42" s="23">
        <f t="shared" si="12"/>
        <v>4398415.1000000006</v>
      </c>
      <c r="E42" s="23">
        <f t="shared" si="12"/>
        <v>71710688.099999994</v>
      </c>
      <c r="F42" s="23">
        <f t="shared" si="12"/>
        <v>62801654.149999991</v>
      </c>
      <c r="G42" s="23">
        <f t="shared" si="12"/>
        <v>62328528.829999998</v>
      </c>
      <c r="H42" s="23">
        <f t="shared" si="12"/>
        <v>8909033.9500000011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2021-02-24T05:24:23Z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